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Cpk Unilateral" sheetId="6" r:id="rId1"/>
    <sheet name="Cpk Centered" sheetId="4" r:id="rId2"/>
    <sheet name="Cpk not Centered" sheetId="1" r:id="rId3"/>
  </sheets>
  <definedNames>
    <definedName name="n" localSheetId="1">'Cpk Centered'!$C$7</definedName>
    <definedName name="n" localSheetId="0">'Cpk Unilateral'!$C$7</definedName>
    <definedName name="n">'Cpk not Centered'!$C$7</definedName>
  </definedNames>
  <calcPr calcId="124519"/>
</workbook>
</file>

<file path=xl/calcChain.xml><?xml version="1.0" encoding="utf-8"?>
<calcChain xmlns="http://schemas.openxmlformats.org/spreadsheetml/2006/main">
  <c r="C14" i="6"/>
  <c r="C13"/>
  <c r="C15" s="1"/>
  <c r="K16"/>
  <c r="K16" i="4"/>
  <c r="C14"/>
  <c r="C13"/>
  <c r="K16" i="1"/>
  <c r="K17" i="6" l="1"/>
  <c r="K18" s="1"/>
  <c r="K19" s="1"/>
  <c r="K21" s="1"/>
  <c r="C17"/>
  <c r="C20" s="1"/>
  <c r="C23" s="1"/>
  <c r="F4"/>
  <c r="C15" i="4"/>
  <c r="C17" s="1"/>
  <c r="C20" s="1"/>
  <c r="C23" s="1"/>
  <c r="C24" i="6" l="1"/>
  <c r="F6" s="1"/>
  <c r="F5"/>
  <c r="F9"/>
  <c r="C26"/>
  <c r="C27" s="1"/>
  <c r="K17" i="4"/>
  <c r="K18" s="1"/>
  <c r="K19" s="1"/>
  <c r="K21" s="1"/>
  <c r="F4"/>
  <c r="C24"/>
  <c r="F6" s="1"/>
  <c r="F5"/>
  <c r="C14" i="1"/>
  <c r="C18" s="1"/>
  <c r="C21" s="1"/>
  <c r="C13"/>
  <c r="C28" i="6" l="1"/>
  <c r="F11" s="1"/>
  <c r="F10"/>
  <c r="F9" i="4"/>
  <c r="C26"/>
  <c r="C27" s="1"/>
  <c r="C17" i="1"/>
  <c r="C20" s="1"/>
  <c r="C23" s="1"/>
  <c r="C15"/>
  <c r="C28" i="4" l="1"/>
  <c r="F11" s="1"/>
  <c r="F10"/>
  <c r="K17" i="1"/>
  <c r="K18" s="1"/>
  <c r="K19" s="1"/>
  <c r="K21" s="1"/>
  <c r="C26" s="1"/>
  <c r="C27" s="1"/>
  <c r="F4"/>
  <c r="C24"/>
  <c r="F6" s="1"/>
  <c r="F5"/>
  <c r="F9" l="1"/>
  <c r="F10"/>
  <c r="C28"/>
  <c r="F11" s="1"/>
</calcChain>
</file>

<file path=xl/sharedStrings.xml><?xml version="1.0" encoding="utf-8"?>
<sst xmlns="http://schemas.openxmlformats.org/spreadsheetml/2006/main" count="113" uniqueCount="41">
  <si>
    <t>LSL</t>
  </si>
  <si>
    <t>USL</t>
  </si>
  <si>
    <t>Process Mean</t>
  </si>
  <si>
    <t>Process Std Dev.</t>
  </si>
  <si>
    <t>Cpk_lower</t>
  </si>
  <si>
    <t>Cpk_Upper</t>
  </si>
  <si>
    <t>Z_lower</t>
  </si>
  <si>
    <t>Z_Upper</t>
  </si>
  <si>
    <t>Cpk</t>
  </si>
  <si>
    <t>Z</t>
  </si>
  <si>
    <t>Total % Non-conforming</t>
  </si>
  <si>
    <t>% Non-Conforming_Lower</t>
  </si>
  <si>
    <t>% Non-Conforming_Upper</t>
  </si>
  <si>
    <t>Estimated % Conforming</t>
  </si>
  <si>
    <t>Sample Size</t>
  </si>
  <si>
    <t>DO NOT CHANGE THESE CELLS</t>
  </si>
  <si>
    <t>Since, we are looking at a uni-lateral dimension, we use Zα instead of Zα/2 = 1.645</t>
  </si>
  <si>
    <t>Bi-lateral uses 1.96 instead of 1.645 and it is not applicable here</t>
  </si>
  <si>
    <t>The lower bound value changes with sample size change. Larger sample size gives tighter confidence interval</t>
  </si>
  <si>
    <t>1/9n</t>
  </si>
  <si>
    <t>cpksq/2n-2</t>
  </si>
  <si>
    <t>sqrt</t>
  </si>
  <si>
    <t>z*sqrt</t>
  </si>
  <si>
    <t>Ppk Lower</t>
  </si>
  <si>
    <t>Estimated % Non-conforming</t>
  </si>
  <si>
    <t xml:space="preserve">Lower bound Cpk @ 95% Confidence </t>
  </si>
  <si>
    <t>Z_lower bound Cpk</t>
  </si>
  <si>
    <t>% Non -conforming_lower bound</t>
  </si>
  <si>
    <t>% Conforming_lower bound</t>
  </si>
  <si>
    <t>Lower bound Estimated % Non-conforming</t>
  </si>
  <si>
    <t>Lower bound Estimated % Conforming</t>
  </si>
  <si>
    <t>Sample Estimates</t>
  </si>
  <si>
    <t xml:space="preserve">Sample Estimates at 95% Confidence Lower Bound </t>
  </si>
  <si>
    <t>INPUT</t>
  </si>
  <si>
    <t>OUTPUT</t>
  </si>
  <si>
    <t>Sample Cpk</t>
  </si>
  <si>
    <t>Z_Cpk</t>
  </si>
  <si>
    <t>% Non-Conforming_Cpk</t>
  </si>
  <si>
    <t>INPUT
(Leave USL or LSL blank for one sided)</t>
  </si>
  <si>
    <r>
      <t xml:space="preserve">You can reach me at harishjose@gmail.com
</t>
    </r>
    <r>
      <rPr>
        <b/>
        <sz val="11"/>
        <color theme="0"/>
        <rFont val="Calibri"/>
        <family val="2"/>
        <scheme val="minor"/>
      </rPr>
      <t>USE AT YOUR OWN RISK. I WILL NOT BE LIABLE FOR ANY CONSEQUENCES!!!</t>
    </r>
  </si>
  <si>
    <r>
      <rPr>
        <b/>
        <sz val="11"/>
        <color rgb="FFFFFF00"/>
        <rFont val="Calibri"/>
        <family val="2"/>
        <scheme val="minor"/>
      </rPr>
      <t>Enter in yellow cells.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u/>
        <sz val="11"/>
        <color theme="1"/>
        <rFont val="Calibri"/>
        <family val="2"/>
        <scheme val="minor"/>
      </rPr>
      <t>Assumptions:</t>
    </r>
    <r>
      <rPr>
        <b/>
        <sz val="11"/>
        <color theme="1"/>
        <rFont val="Calibri"/>
        <family val="2"/>
        <scheme val="minor"/>
      </rPr>
      <t xml:space="preserve">
1) Normality is assumed.
2) 95% confidence level is used.
3) User Caution is assumed.</t>
    </r>
  </si>
</sst>
</file>

<file path=xl/styles.xml><?xml version="1.0" encoding="utf-8"?>
<styleSheet xmlns="http://schemas.openxmlformats.org/spreadsheetml/2006/main">
  <numFmts count="1">
    <numFmt numFmtId="164" formatCode="0.00000%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4" fillId="2" borderId="0" xfId="1" applyFont="1" applyFill="1" applyProtection="1"/>
    <xf numFmtId="0" fontId="5" fillId="2" borderId="0" xfId="1" applyFont="1" applyFill="1" applyProtection="1"/>
    <xf numFmtId="0" fontId="5" fillId="2" borderId="0" xfId="1" applyFont="1" applyFill="1" applyBorder="1" applyProtection="1"/>
    <xf numFmtId="0" fontId="5" fillId="2" borderId="0" xfId="1" applyNumberFormat="1" applyFont="1" applyFill="1" applyBorder="1" applyProtection="1"/>
    <xf numFmtId="2" fontId="5" fillId="2" borderId="0" xfId="1" applyNumberFormat="1" applyFont="1" applyFill="1" applyBorder="1" applyProtection="1"/>
    <xf numFmtId="0" fontId="0" fillId="0" borderId="1" xfId="0" applyBorder="1"/>
    <xf numFmtId="164" fontId="0" fillId="5" borderId="1" xfId="0" applyNumberFormat="1" applyFill="1" applyBorder="1"/>
    <xf numFmtId="2" fontId="0" fillId="5" borderId="1" xfId="0" applyNumberFormat="1" applyFill="1" applyBorder="1"/>
    <xf numFmtId="0" fontId="0" fillId="0" borderId="0" xfId="0" applyAlignment="1">
      <alignment vertical="center"/>
    </xf>
    <xf numFmtId="0" fontId="0" fillId="4" borderId="1" xfId="0" applyFill="1" applyBorder="1" applyProtection="1">
      <protection locked="0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6" borderId="0" xfId="0" applyFont="1" applyFill="1" applyAlignment="1">
      <alignment horizontal="left" vertical="top" wrapText="1"/>
    </xf>
    <xf numFmtId="0" fontId="2" fillId="6" borderId="4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28"/>
  <sheetViews>
    <sheetView tabSelected="1" workbookViewId="0">
      <selection activeCell="C6" sqref="C6"/>
    </sheetView>
  </sheetViews>
  <sheetFormatPr defaultRowHeight="15"/>
  <cols>
    <col min="1" max="1" width="4.42578125" customWidth="1"/>
    <col min="2" max="2" width="24.7109375" bestFit="1" customWidth="1"/>
    <col min="3" max="3" width="12" bestFit="1" customWidth="1"/>
    <col min="5" max="5" width="39.85546875" bestFit="1" customWidth="1"/>
    <col min="6" max="6" width="10.140625" bestFit="1" customWidth="1"/>
    <col min="9" max="14" width="0" hidden="1" customWidth="1"/>
  </cols>
  <sheetData>
    <row r="1" spans="2:14" ht="80.25" customHeight="1">
      <c r="B1" s="20" t="s">
        <v>40</v>
      </c>
      <c r="C1" s="20"/>
      <c r="D1" s="20"/>
      <c r="E1" s="21" t="s">
        <v>39</v>
      </c>
      <c r="F1" s="21"/>
    </row>
    <row r="2" spans="2:14" s="9" customFormat="1" ht="28.5" customHeight="1">
      <c r="B2" s="11" t="s">
        <v>38</v>
      </c>
      <c r="C2" s="12"/>
      <c r="E2" s="13" t="s">
        <v>34</v>
      </c>
      <c r="F2" s="14"/>
    </row>
    <row r="3" spans="2:14">
      <c r="B3" s="6" t="s">
        <v>0</v>
      </c>
      <c r="C3" s="10"/>
      <c r="E3" s="15" t="s">
        <v>31</v>
      </c>
      <c r="F3" s="15"/>
      <c r="J3" s="1" t="s">
        <v>15</v>
      </c>
      <c r="K3" s="2"/>
      <c r="L3" s="2"/>
      <c r="M3" s="2"/>
      <c r="N3" s="2"/>
    </row>
    <row r="4" spans="2:14">
      <c r="B4" s="6" t="s">
        <v>1</v>
      </c>
      <c r="C4" s="10">
        <v>36</v>
      </c>
      <c r="E4" s="6" t="s">
        <v>35</v>
      </c>
      <c r="F4" s="8">
        <f>C15</f>
        <v>1.0101010101010102</v>
      </c>
      <c r="J4" s="2"/>
      <c r="K4" s="2"/>
      <c r="L4" s="2"/>
      <c r="M4" s="2"/>
      <c r="N4" s="2"/>
    </row>
    <row r="5" spans="2:14">
      <c r="B5" s="6" t="s">
        <v>2</v>
      </c>
      <c r="C5" s="10">
        <v>26</v>
      </c>
      <c r="E5" s="6" t="s">
        <v>24</v>
      </c>
      <c r="F5" s="7">
        <f>C23</f>
        <v>1.221542413580079E-3</v>
      </c>
      <c r="J5" s="2"/>
      <c r="K5" s="2"/>
      <c r="L5" s="2"/>
      <c r="M5" s="2"/>
      <c r="N5" s="2"/>
    </row>
    <row r="6" spans="2:14">
      <c r="B6" s="6" t="s">
        <v>3</v>
      </c>
      <c r="C6" s="10">
        <v>3.3</v>
      </c>
      <c r="E6" s="6" t="s">
        <v>13</v>
      </c>
      <c r="F6" s="7">
        <f>C24</f>
        <v>0.99877845758641992</v>
      </c>
      <c r="J6" s="2"/>
      <c r="K6" s="2"/>
      <c r="L6" s="2"/>
      <c r="M6" s="2"/>
      <c r="N6" s="2"/>
    </row>
    <row r="7" spans="2:14">
      <c r="B7" s="6" t="s">
        <v>14</v>
      </c>
      <c r="C7" s="10">
        <v>30</v>
      </c>
      <c r="E7" s="16"/>
      <c r="F7" s="17"/>
      <c r="J7" s="2"/>
      <c r="K7" s="2"/>
      <c r="L7" s="2"/>
      <c r="M7" s="2"/>
      <c r="N7" s="2"/>
    </row>
    <row r="8" spans="2:14">
      <c r="E8" s="18" t="s">
        <v>32</v>
      </c>
      <c r="F8" s="19"/>
      <c r="J8" s="2"/>
      <c r="K8" s="2"/>
      <c r="L8" s="2"/>
      <c r="M8" s="2"/>
      <c r="N8" s="2"/>
    </row>
    <row r="9" spans="2:14">
      <c r="E9" s="6" t="s">
        <v>25</v>
      </c>
      <c r="F9" s="8">
        <f>K21</f>
        <v>0.76931883958199787</v>
      </c>
      <c r="J9" s="2"/>
      <c r="K9" s="2"/>
      <c r="L9" s="2"/>
      <c r="M9" s="2"/>
      <c r="N9" s="2"/>
    </row>
    <row r="10" spans="2:14">
      <c r="E10" s="6" t="s">
        <v>29</v>
      </c>
      <c r="F10" s="7">
        <f>C27</f>
        <v>1.0500777506370129E-2</v>
      </c>
      <c r="J10" s="2"/>
      <c r="K10" s="2"/>
      <c r="L10" s="2"/>
      <c r="M10" s="2"/>
      <c r="N10" s="2"/>
    </row>
    <row r="11" spans="2:14">
      <c r="E11" s="6" t="s">
        <v>30</v>
      </c>
      <c r="F11" s="7">
        <f>C28</f>
        <v>0.98949922249362987</v>
      </c>
      <c r="J11" s="2"/>
      <c r="K11" s="2"/>
      <c r="L11" s="2"/>
      <c r="M11" s="2"/>
      <c r="N11" s="2"/>
    </row>
    <row r="12" spans="2:14">
      <c r="J12" s="2" t="s">
        <v>16</v>
      </c>
      <c r="K12" s="2"/>
      <c r="L12" s="2"/>
      <c r="M12" s="2"/>
      <c r="N12" s="2"/>
    </row>
    <row r="13" spans="2:14" hidden="1">
      <c r="B13" t="s">
        <v>4</v>
      </c>
      <c r="C13" t="str">
        <f>IF(C3&lt;&gt;"",(C5-C3)/(3*C6),"")</f>
        <v/>
      </c>
      <c r="J13" s="2" t="s">
        <v>17</v>
      </c>
      <c r="K13" s="2"/>
      <c r="L13" s="2"/>
      <c r="M13" s="2"/>
      <c r="N13" s="2"/>
    </row>
    <row r="14" spans="2:14" hidden="1">
      <c r="B14" t="s">
        <v>5</v>
      </c>
      <c r="C14">
        <f>IF(C4&lt;&gt;"",(C4-C5)/(3*C6),"")</f>
        <v>1.0101010101010102</v>
      </c>
      <c r="J14" s="2" t="s">
        <v>18</v>
      </c>
      <c r="K14" s="2"/>
      <c r="L14" s="2"/>
      <c r="M14" s="2"/>
      <c r="N14" s="2"/>
    </row>
    <row r="15" spans="2:14" hidden="1">
      <c r="B15" t="s">
        <v>8</v>
      </c>
      <c r="C15">
        <f>MIN(C13:C14)</f>
        <v>1.0101010101010102</v>
      </c>
      <c r="J15" s="3" t="s">
        <v>9</v>
      </c>
      <c r="K15" s="4">
        <v>1.65</v>
      </c>
      <c r="L15" s="2"/>
      <c r="M15" s="2"/>
      <c r="N15" s="2"/>
    </row>
    <row r="16" spans="2:14" hidden="1">
      <c r="J16" s="3" t="s">
        <v>19</v>
      </c>
      <c r="K16" s="4">
        <f>1/(9*n)</f>
        <v>3.7037037037037038E-3</v>
      </c>
      <c r="L16" s="2"/>
      <c r="M16" s="2"/>
      <c r="N16" s="2"/>
    </row>
    <row r="17" spans="2:14" hidden="1">
      <c r="B17" t="s">
        <v>36</v>
      </c>
      <c r="C17">
        <f>C15*3</f>
        <v>3.0303030303030303</v>
      </c>
      <c r="J17" s="3" t="s">
        <v>20</v>
      </c>
      <c r="K17" s="4">
        <f>(C15*C15)/(2*n-2)</f>
        <v>1.7591449148397949E-2</v>
      </c>
      <c r="L17" s="2"/>
      <c r="M17" s="2"/>
      <c r="N17" s="2"/>
    </row>
    <row r="18" spans="2:14" hidden="1">
      <c r="J18" s="3" t="s">
        <v>21</v>
      </c>
      <c r="K18" s="4">
        <f>SQRT(K16+K17)</f>
        <v>0.14592858819334081</v>
      </c>
      <c r="L18" s="2"/>
      <c r="M18" s="2"/>
      <c r="N18" s="2"/>
    </row>
    <row r="19" spans="2:14" hidden="1">
      <c r="J19" s="3" t="s">
        <v>22</v>
      </c>
      <c r="K19" s="4">
        <f>K15*K18</f>
        <v>0.24078217051901232</v>
      </c>
      <c r="L19" s="2"/>
      <c r="M19" s="2"/>
      <c r="N19" s="2"/>
    </row>
    <row r="20" spans="2:14" hidden="1">
      <c r="B20" t="s">
        <v>37</v>
      </c>
      <c r="C20">
        <f>NORMSDIST(-C17)</f>
        <v>1.221542413580079E-3</v>
      </c>
      <c r="J20" s="3"/>
      <c r="K20" s="3"/>
      <c r="L20" s="2"/>
      <c r="M20" s="2"/>
      <c r="N20" s="2"/>
    </row>
    <row r="21" spans="2:14" hidden="1">
      <c r="J21" s="3" t="s">
        <v>23</v>
      </c>
      <c r="K21" s="5">
        <f>C15-K19</f>
        <v>0.76931883958199787</v>
      </c>
      <c r="L21" s="2"/>
      <c r="M21" s="2"/>
      <c r="N21" s="2"/>
    </row>
    <row r="22" spans="2:14" hidden="1"/>
    <row r="23" spans="2:14" hidden="1">
      <c r="B23" t="s">
        <v>10</v>
      </c>
      <c r="C23">
        <f>C20</f>
        <v>1.221542413580079E-3</v>
      </c>
    </row>
    <row r="24" spans="2:14" hidden="1">
      <c r="B24" t="s">
        <v>13</v>
      </c>
      <c r="C24">
        <f>1-C23</f>
        <v>0.99877845758641992</v>
      </c>
    </row>
    <row r="25" spans="2:14" hidden="1"/>
    <row r="26" spans="2:14" hidden="1">
      <c r="B26" t="s">
        <v>26</v>
      </c>
      <c r="C26">
        <f>3*K21</f>
        <v>2.3079565187459936</v>
      </c>
    </row>
    <row r="27" spans="2:14" hidden="1">
      <c r="B27" t="s">
        <v>27</v>
      </c>
      <c r="C27">
        <f>NORMSDIST(-C26)</f>
        <v>1.0500777506370129E-2</v>
      </c>
    </row>
    <row r="28" spans="2:14" hidden="1">
      <c r="B28" t="s">
        <v>28</v>
      </c>
      <c r="C28">
        <f>1-C27</f>
        <v>0.98949922249362987</v>
      </c>
    </row>
  </sheetData>
  <sheetProtection password="DDEF" sheet="1" objects="1" scenarios="1" selectLockedCells="1"/>
  <mergeCells count="7">
    <mergeCell ref="B1:D1"/>
    <mergeCell ref="E1:F1"/>
    <mergeCell ref="B2:C2"/>
    <mergeCell ref="E2:F2"/>
    <mergeCell ref="E3:F3"/>
    <mergeCell ref="E7:F7"/>
    <mergeCell ref="E8:F8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N28"/>
  <sheetViews>
    <sheetView workbookViewId="0">
      <selection activeCell="C7" sqref="C7"/>
    </sheetView>
  </sheetViews>
  <sheetFormatPr defaultRowHeight="15"/>
  <cols>
    <col min="1" max="1" width="3.7109375" customWidth="1"/>
    <col min="2" max="2" width="24.7109375" bestFit="1" customWidth="1"/>
    <col min="3" max="3" width="12" bestFit="1" customWidth="1"/>
    <col min="5" max="5" width="39.85546875" bestFit="1" customWidth="1"/>
    <col min="6" max="6" width="10.140625" bestFit="1" customWidth="1"/>
    <col min="9" max="14" width="0" hidden="1" customWidth="1"/>
  </cols>
  <sheetData>
    <row r="1" spans="2:14" ht="80.25" customHeight="1">
      <c r="B1" s="20" t="s">
        <v>40</v>
      </c>
      <c r="C1" s="20"/>
      <c r="D1" s="20"/>
      <c r="E1" s="21" t="s">
        <v>39</v>
      </c>
      <c r="F1" s="21"/>
    </row>
    <row r="2" spans="2:14">
      <c r="B2" s="22" t="s">
        <v>33</v>
      </c>
      <c r="C2" s="23"/>
      <c r="E2" s="24" t="s">
        <v>34</v>
      </c>
      <c r="F2" s="25"/>
    </row>
    <row r="3" spans="2:14">
      <c r="B3" s="6" t="s">
        <v>0</v>
      </c>
      <c r="C3" s="10">
        <v>19</v>
      </c>
      <c r="E3" s="15" t="s">
        <v>31</v>
      </c>
      <c r="F3" s="15"/>
      <c r="J3" s="1" t="s">
        <v>15</v>
      </c>
      <c r="K3" s="2"/>
      <c r="L3" s="2"/>
      <c r="M3" s="2"/>
      <c r="N3" s="2"/>
    </row>
    <row r="4" spans="2:14">
      <c r="B4" s="6" t="s">
        <v>1</v>
      </c>
      <c r="C4" s="10">
        <v>36</v>
      </c>
      <c r="E4" s="6" t="s">
        <v>35</v>
      </c>
      <c r="F4" s="8">
        <f>C15</f>
        <v>0.40404040404040409</v>
      </c>
      <c r="J4" s="2"/>
      <c r="K4" s="2"/>
      <c r="L4" s="2"/>
      <c r="M4" s="2"/>
      <c r="N4" s="2"/>
    </row>
    <row r="5" spans="2:14">
      <c r="B5" s="6" t="s">
        <v>2</v>
      </c>
      <c r="C5" s="10">
        <v>23</v>
      </c>
      <c r="E5" s="6" t="s">
        <v>24</v>
      </c>
      <c r="F5" s="7">
        <f>C23</f>
        <v>0.11273299250225355</v>
      </c>
      <c r="J5" s="2"/>
      <c r="K5" s="2"/>
      <c r="L5" s="2"/>
      <c r="M5" s="2"/>
      <c r="N5" s="2"/>
    </row>
    <row r="6" spans="2:14">
      <c r="B6" s="6" t="s">
        <v>3</v>
      </c>
      <c r="C6" s="10">
        <v>3.3</v>
      </c>
      <c r="E6" s="6" t="s">
        <v>13</v>
      </c>
      <c r="F6" s="7">
        <f>C24</f>
        <v>0.88726700749774645</v>
      </c>
      <c r="J6" s="2"/>
      <c r="K6" s="2"/>
      <c r="L6" s="2"/>
      <c r="M6" s="2"/>
      <c r="N6" s="2"/>
    </row>
    <row r="7" spans="2:14">
      <c r="B7" s="6" t="s">
        <v>14</v>
      </c>
      <c r="C7" s="10">
        <v>30</v>
      </c>
      <c r="E7" s="16"/>
      <c r="F7" s="17"/>
      <c r="J7" s="2"/>
      <c r="K7" s="2"/>
      <c r="L7" s="2"/>
      <c r="M7" s="2"/>
      <c r="N7" s="2"/>
    </row>
    <row r="8" spans="2:14">
      <c r="E8" s="18" t="s">
        <v>32</v>
      </c>
      <c r="F8" s="19"/>
      <c r="J8" s="2"/>
      <c r="K8" s="2"/>
      <c r="L8" s="2"/>
      <c r="M8" s="2"/>
      <c r="N8" s="2"/>
    </row>
    <row r="9" spans="2:14">
      <c r="E9" s="6" t="s">
        <v>25</v>
      </c>
      <c r="F9" s="8">
        <f>K21</f>
        <v>0.27082565792581104</v>
      </c>
      <c r="J9" s="2"/>
      <c r="K9" s="2"/>
      <c r="L9" s="2"/>
      <c r="M9" s="2"/>
      <c r="N9" s="2"/>
    </row>
    <row r="10" spans="2:14">
      <c r="E10" s="6" t="s">
        <v>29</v>
      </c>
      <c r="F10" s="7">
        <f>C27</f>
        <v>0.20825899696351824</v>
      </c>
      <c r="J10" s="2"/>
      <c r="K10" s="2"/>
      <c r="L10" s="2"/>
      <c r="M10" s="2"/>
      <c r="N10" s="2"/>
    </row>
    <row r="11" spans="2:14">
      <c r="E11" s="6" t="s">
        <v>30</v>
      </c>
      <c r="F11" s="7">
        <f>C28</f>
        <v>0.79174100303648176</v>
      </c>
      <c r="J11" s="2"/>
      <c r="K11" s="2"/>
      <c r="L11" s="2"/>
      <c r="M11" s="2"/>
      <c r="N11" s="2"/>
    </row>
    <row r="12" spans="2:14">
      <c r="J12" s="2" t="s">
        <v>16</v>
      </c>
      <c r="K12" s="2"/>
      <c r="L12" s="2"/>
      <c r="M12" s="2"/>
      <c r="N12" s="2"/>
    </row>
    <row r="13" spans="2:14" hidden="1">
      <c r="B13" t="s">
        <v>4</v>
      </c>
      <c r="C13">
        <f>(C5-C3)/(3*C6)</f>
        <v>0.40404040404040409</v>
      </c>
      <c r="J13" s="2" t="s">
        <v>17</v>
      </c>
      <c r="K13" s="2"/>
      <c r="L13" s="2"/>
      <c r="M13" s="2"/>
      <c r="N13" s="2"/>
    </row>
    <row r="14" spans="2:14" hidden="1">
      <c r="B14" t="s">
        <v>5</v>
      </c>
      <c r="C14">
        <f>(C4-C5)/(3*C6)</f>
        <v>1.3131313131313134</v>
      </c>
      <c r="J14" s="2" t="s">
        <v>18</v>
      </c>
      <c r="K14" s="2"/>
      <c r="L14" s="2"/>
      <c r="M14" s="2"/>
      <c r="N14" s="2"/>
    </row>
    <row r="15" spans="2:14" hidden="1">
      <c r="B15" t="s">
        <v>8</v>
      </c>
      <c r="C15">
        <f>MIN(C13:C14)</f>
        <v>0.40404040404040409</v>
      </c>
      <c r="J15" s="3" t="s">
        <v>9</v>
      </c>
      <c r="K15" s="4">
        <v>1.65</v>
      </c>
      <c r="L15" s="2"/>
      <c r="M15" s="2"/>
      <c r="N15" s="2"/>
    </row>
    <row r="16" spans="2:14" hidden="1">
      <c r="J16" s="3" t="s">
        <v>19</v>
      </c>
      <c r="K16" s="4">
        <f>1/(9*n)</f>
        <v>3.7037037037037038E-3</v>
      </c>
      <c r="L16" s="2"/>
      <c r="M16" s="2"/>
      <c r="N16" s="2"/>
    </row>
    <row r="17" spans="2:14" hidden="1">
      <c r="B17" t="s">
        <v>36</v>
      </c>
      <c r="C17">
        <f>C15*3</f>
        <v>1.2121212121212124</v>
      </c>
      <c r="J17" s="3" t="s">
        <v>20</v>
      </c>
      <c r="K17" s="4">
        <f>(C15*C15)/(2*n-2)</f>
        <v>2.8146318637436722E-3</v>
      </c>
      <c r="L17" s="2"/>
      <c r="M17" s="2"/>
      <c r="N17" s="2"/>
    </row>
    <row r="18" spans="2:14" hidden="1">
      <c r="J18" s="3" t="s">
        <v>21</v>
      </c>
      <c r="K18" s="4">
        <f>SQRT(K16+K17)</f>
        <v>8.0736209766420028E-2</v>
      </c>
      <c r="L18" s="2"/>
      <c r="M18" s="2"/>
      <c r="N18" s="2"/>
    </row>
    <row r="19" spans="2:14" hidden="1">
      <c r="J19" s="3" t="s">
        <v>22</v>
      </c>
      <c r="K19" s="4">
        <f>K15*K18</f>
        <v>0.13321474611459305</v>
      </c>
      <c r="L19" s="2"/>
      <c r="M19" s="2"/>
      <c r="N19" s="2"/>
    </row>
    <row r="20" spans="2:14" hidden="1">
      <c r="B20" t="s">
        <v>37</v>
      </c>
      <c r="C20">
        <f>NORMSDIST(-C17)</f>
        <v>0.11273299250225355</v>
      </c>
      <c r="J20" s="3"/>
      <c r="K20" s="3"/>
      <c r="L20" s="2"/>
      <c r="M20" s="2"/>
      <c r="N20" s="2"/>
    </row>
    <row r="21" spans="2:14" hidden="1">
      <c r="J21" s="3" t="s">
        <v>23</v>
      </c>
      <c r="K21" s="5">
        <f>C15-K19</f>
        <v>0.27082565792581104</v>
      </c>
      <c r="L21" s="2"/>
      <c r="M21" s="2"/>
      <c r="N21" s="2"/>
    </row>
    <row r="22" spans="2:14" hidden="1"/>
    <row r="23" spans="2:14" hidden="1">
      <c r="B23" t="s">
        <v>10</v>
      </c>
      <c r="C23">
        <f>C20</f>
        <v>0.11273299250225355</v>
      </c>
    </row>
    <row r="24" spans="2:14" hidden="1">
      <c r="B24" t="s">
        <v>13</v>
      </c>
      <c r="C24">
        <f>1-C23</f>
        <v>0.88726700749774645</v>
      </c>
    </row>
    <row r="25" spans="2:14" hidden="1"/>
    <row r="26" spans="2:14" hidden="1">
      <c r="B26" t="s">
        <v>26</v>
      </c>
      <c r="C26">
        <f>3*K21</f>
        <v>0.81247697377743311</v>
      </c>
    </row>
    <row r="27" spans="2:14" hidden="1">
      <c r="B27" t="s">
        <v>27</v>
      </c>
      <c r="C27">
        <f>NORMSDIST(-C26)</f>
        <v>0.20825899696351824</v>
      </c>
    </row>
    <row r="28" spans="2:14" hidden="1">
      <c r="B28" t="s">
        <v>28</v>
      </c>
      <c r="C28">
        <f>1-C27</f>
        <v>0.79174100303648176</v>
      </c>
    </row>
  </sheetData>
  <sheetProtection password="DDEF" sheet="1" objects="1" scenarios="1"/>
  <mergeCells count="7">
    <mergeCell ref="B1:D1"/>
    <mergeCell ref="E1:F1"/>
    <mergeCell ref="B2:C2"/>
    <mergeCell ref="E2:F2"/>
    <mergeCell ref="E3:F3"/>
    <mergeCell ref="E7:F7"/>
    <mergeCell ref="E8:F8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N28"/>
  <sheetViews>
    <sheetView workbookViewId="0">
      <selection activeCell="C4" sqref="C4"/>
    </sheetView>
  </sheetViews>
  <sheetFormatPr defaultRowHeight="15"/>
  <cols>
    <col min="1" max="1" width="4.42578125" customWidth="1"/>
    <col min="2" max="2" width="24.7109375" bestFit="1" customWidth="1"/>
    <col min="3" max="3" width="12" bestFit="1" customWidth="1"/>
    <col min="5" max="5" width="39.85546875" bestFit="1" customWidth="1"/>
    <col min="6" max="6" width="10.140625" bestFit="1" customWidth="1"/>
    <col min="10" max="14" width="0" hidden="1" customWidth="1"/>
  </cols>
  <sheetData>
    <row r="1" spans="2:14" ht="80.25" customHeight="1">
      <c r="B1" s="20" t="s">
        <v>40</v>
      </c>
      <c r="C1" s="20"/>
      <c r="D1" s="20"/>
      <c r="E1" s="21" t="s">
        <v>39</v>
      </c>
      <c r="F1" s="21"/>
    </row>
    <row r="2" spans="2:14">
      <c r="B2" s="22" t="s">
        <v>33</v>
      </c>
      <c r="C2" s="23"/>
      <c r="E2" s="24" t="s">
        <v>34</v>
      </c>
      <c r="F2" s="25"/>
    </row>
    <row r="3" spans="2:14">
      <c r="B3" s="6" t="s">
        <v>0</v>
      </c>
      <c r="C3" s="10">
        <v>19</v>
      </c>
      <c r="E3" s="15" t="s">
        <v>31</v>
      </c>
      <c r="F3" s="15"/>
      <c r="J3" s="1" t="s">
        <v>15</v>
      </c>
      <c r="K3" s="2"/>
      <c r="L3" s="2"/>
      <c r="M3" s="2"/>
      <c r="N3" s="2"/>
    </row>
    <row r="4" spans="2:14">
      <c r="B4" s="6" t="s">
        <v>1</v>
      </c>
      <c r="C4" s="10">
        <v>35</v>
      </c>
      <c r="E4" s="6" t="s">
        <v>35</v>
      </c>
      <c r="F4" s="8">
        <f>C15</f>
        <v>0.60606060606060619</v>
      </c>
      <c r="J4" s="2"/>
      <c r="K4" s="2"/>
      <c r="L4" s="2"/>
      <c r="M4" s="2"/>
      <c r="N4" s="2"/>
    </row>
    <row r="5" spans="2:14">
      <c r="B5" s="6" t="s">
        <v>2</v>
      </c>
      <c r="C5" s="10">
        <v>29</v>
      </c>
      <c r="E5" s="6" t="s">
        <v>24</v>
      </c>
      <c r="F5" s="7">
        <f>C23</f>
        <v>3.5739716410787659E-2</v>
      </c>
      <c r="J5" s="2"/>
      <c r="K5" s="2"/>
      <c r="L5" s="2"/>
      <c r="M5" s="2"/>
      <c r="N5" s="2"/>
    </row>
    <row r="6" spans="2:14">
      <c r="B6" s="6" t="s">
        <v>3</v>
      </c>
      <c r="C6" s="10">
        <v>3.3</v>
      </c>
      <c r="E6" s="6" t="s">
        <v>13</v>
      </c>
      <c r="F6" s="7">
        <f>C24</f>
        <v>0.96426028358921234</v>
      </c>
      <c r="J6" s="2"/>
      <c r="K6" s="2"/>
      <c r="L6" s="2"/>
      <c r="M6" s="2"/>
      <c r="N6" s="2"/>
    </row>
    <row r="7" spans="2:14">
      <c r="B7" s="6" t="s">
        <v>14</v>
      </c>
      <c r="C7" s="10">
        <v>30</v>
      </c>
      <c r="E7" s="16"/>
      <c r="F7" s="17"/>
      <c r="J7" s="2"/>
      <c r="K7" s="2"/>
      <c r="L7" s="2"/>
      <c r="M7" s="2"/>
      <c r="N7" s="2"/>
    </row>
    <row r="8" spans="2:14">
      <c r="E8" s="18" t="s">
        <v>32</v>
      </c>
      <c r="F8" s="19"/>
      <c r="J8" s="2"/>
      <c r="K8" s="2"/>
      <c r="L8" s="2"/>
      <c r="M8" s="2"/>
      <c r="N8" s="2"/>
    </row>
    <row r="9" spans="2:14">
      <c r="E9" s="6" t="s">
        <v>25</v>
      </c>
      <c r="F9" s="8">
        <f>K21</f>
        <v>0.44075872269662825</v>
      </c>
      <c r="J9" s="2"/>
      <c r="K9" s="2"/>
      <c r="L9" s="2"/>
      <c r="M9" s="2"/>
      <c r="N9" s="2"/>
    </row>
    <row r="10" spans="2:14">
      <c r="E10" s="6" t="s">
        <v>29</v>
      </c>
      <c r="F10" s="7">
        <f>C27</f>
        <v>9.3038102810199197E-2</v>
      </c>
      <c r="J10" s="2"/>
      <c r="K10" s="2"/>
      <c r="L10" s="2"/>
      <c r="M10" s="2"/>
      <c r="N10" s="2"/>
    </row>
    <row r="11" spans="2:14">
      <c r="E11" s="6" t="s">
        <v>30</v>
      </c>
      <c r="F11" s="7">
        <f>C28</f>
        <v>0.9069618971898008</v>
      </c>
      <c r="J11" s="2"/>
      <c r="K11" s="2"/>
      <c r="L11" s="2"/>
      <c r="M11" s="2"/>
      <c r="N11" s="2"/>
    </row>
    <row r="12" spans="2:14">
      <c r="J12" s="2" t="s">
        <v>16</v>
      </c>
      <c r="K12" s="2"/>
      <c r="L12" s="2"/>
      <c r="M12" s="2"/>
      <c r="N12" s="2"/>
    </row>
    <row r="13" spans="2:14" hidden="1">
      <c r="B13" t="s">
        <v>4</v>
      </c>
      <c r="C13">
        <f>(C5-C3)/(3*C6)</f>
        <v>1.0101010101010102</v>
      </c>
      <c r="J13" s="2" t="s">
        <v>17</v>
      </c>
      <c r="K13" s="2"/>
      <c r="L13" s="2"/>
      <c r="M13" s="2"/>
      <c r="N13" s="2"/>
    </row>
    <row r="14" spans="2:14" hidden="1">
      <c r="B14" t="s">
        <v>5</v>
      </c>
      <c r="C14">
        <f>(C4-C5)/(3*C6)</f>
        <v>0.60606060606060619</v>
      </c>
      <c r="J14" s="2" t="s">
        <v>18</v>
      </c>
      <c r="K14" s="2"/>
      <c r="L14" s="2"/>
      <c r="M14" s="2"/>
      <c r="N14" s="2"/>
    </row>
    <row r="15" spans="2:14" hidden="1">
      <c r="B15" t="s">
        <v>8</v>
      </c>
      <c r="C15">
        <f>MIN(C13:C14)</f>
        <v>0.60606060606060619</v>
      </c>
      <c r="J15" s="3" t="s">
        <v>9</v>
      </c>
      <c r="K15" s="4">
        <v>1.65</v>
      </c>
      <c r="L15" s="2"/>
      <c r="M15" s="2"/>
      <c r="N15" s="2"/>
    </row>
    <row r="16" spans="2:14" hidden="1">
      <c r="J16" s="3" t="s">
        <v>19</v>
      </c>
      <c r="K16" s="4">
        <f>1/(9*n)</f>
        <v>3.7037037037037038E-3</v>
      </c>
      <c r="L16" s="2"/>
      <c r="M16" s="2"/>
      <c r="N16" s="2"/>
    </row>
    <row r="17" spans="2:14" hidden="1">
      <c r="B17" t="s">
        <v>6</v>
      </c>
      <c r="C17">
        <f>C13*3</f>
        <v>3.0303030303030303</v>
      </c>
      <c r="J17" s="3" t="s">
        <v>20</v>
      </c>
      <c r="K17" s="4">
        <f>(C15*C15)/(2*n-2)</f>
        <v>6.3329216934232633E-3</v>
      </c>
      <c r="L17" s="2"/>
      <c r="M17" s="2"/>
      <c r="N17" s="2"/>
    </row>
    <row r="18" spans="2:14" hidden="1">
      <c r="B18" t="s">
        <v>7</v>
      </c>
      <c r="C18">
        <f>C14*3</f>
        <v>1.8181818181818186</v>
      </c>
      <c r="J18" s="3" t="s">
        <v>21</v>
      </c>
      <c r="K18" s="4">
        <f>SQRT(K16+K17)</f>
        <v>0.10018295961453209</v>
      </c>
      <c r="L18" s="2"/>
      <c r="M18" s="2"/>
      <c r="N18" s="2"/>
    </row>
    <row r="19" spans="2:14" hidden="1">
      <c r="J19" s="3" t="s">
        <v>22</v>
      </c>
      <c r="K19" s="4">
        <f>K15*K18</f>
        <v>0.16530188336397794</v>
      </c>
      <c r="L19" s="2"/>
      <c r="M19" s="2"/>
      <c r="N19" s="2"/>
    </row>
    <row r="20" spans="2:14" hidden="1">
      <c r="B20" t="s">
        <v>11</v>
      </c>
      <c r="C20">
        <f>1-NORMSDIST(C17)</f>
        <v>1.221542413580079E-3</v>
      </c>
      <c r="J20" s="3"/>
      <c r="K20" s="3"/>
      <c r="L20" s="2"/>
      <c r="M20" s="2"/>
      <c r="N20" s="2"/>
    </row>
    <row r="21" spans="2:14" hidden="1">
      <c r="B21" t="s">
        <v>12</v>
      </c>
      <c r="C21">
        <f>1-NORMSDIST(C18)</f>
        <v>3.451817399720758E-2</v>
      </c>
      <c r="J21" s="3" t="s">
        <v>23</v>
      </c>
      <c r="K21" s="5">
        <f>C15-K19</f>
        <v>0.44075872269662825</v>
      </c>
      <c r="L21" s="2"/>
      <c r="M21" s="2"/>
      <c r="N21" s="2"/>
    </row>
    <row r="22" spans="2:14" hidden="1"/>
    <row r="23" spans="2:14" hidden="1">
      <c r="B23" t="s">
        <v>10</v>
      </c>
      <c r="C23">
        <f>C20+C21</f>
        <v>3.5739716410787659E-2</v>
      </c>
    </row>
    <row r="24" spans="2:14" hidden="1">
      <c r="B24" t="s">
        <v>13</v>
      </c>
      <c r="C24">
        <f>1-C23</f>
        <v>0.96426028358921234</v>
      </c>
    </row>
    <row r="25" spans="2:14" hidden="1"/>
    <row r="26" spans="2:14" hidden="1">
      <c r="B26" t="s">
        <v>26</v>
      </c>
      <c r="C26">
        <f>3*K21</f>
        <v>1.3222761680898847</v>
      </c>
    </row>
    <row r="27" spans="2:14" hidden="1">
      <c r="B27" t="s">
        <v>27</v>
      </c>
      <c r="C27">
        <f>NORMSDIST(-C26)</f>
        <v>9.3038102810199197E-2</v>
      </c>
    </row>
    <row r="28" spans="2:14" hidden="1">
      <c r="B28" t="s">
        <v>28</v>
      </c>
      <c r="C28">
        <f>1-C27</f>
        <v>0.9069618971898008</v>
      </c>
    </row>
  </sheetData>
  <sheetProtection password="DDEF" sheet="1" objects="1" scenarios="1" selectLockedCells="1"/>
  <mergeCells count="7">
    <mergeCell ref="B1:D1"/>
    <mergeCell ref="E1:F1"/>
    <mergeCell ref="E3:F3"/>
    <mergeCell ref="E7:F7"/>
    <mergeCell ref="B2:C2"/>
    <mergeCell ref="E2:F2"/>
    <mergeCell ref="E8:F8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Cpk Unilateral</vt:lpstr>
      <vt:lpstr>Cpk Centered</vt:lpstr>
      <vt:lpstr>Cpk not Centered</vt:lpstr>
      <vt:lpstr>'Cpk Centered'!n</vt:lpstr>
      <vt:lpstr>'Cpk Unilateral'!n</vt:lpstr>
      <vt:lpstr>n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Harish Jose</dc:creator>
  <cp:lastModifiedBy>Harish Jose</cp:lastModifiedBy>
  <dcterms:created xsi:type="dcterms:W3CDTF">2016-02-20T17:40:33Z</dcterms:created>
  <dcterms:modified xsi:type="dcterms:W3CDTF">2016-02-22T23:24:11Z</dcterms:modified>
</cp:coreProperties>
</file>